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73\"/>
    </mc:Choice>
  </mc:AlternateContent>
  <xr:revisionPtr revIDLastSave="0" documentId="13_ncr:1_{397FFCA3-E8E2-4528-9926-991E4519BE7C}" xr6:coauthVersionLast="47" xr6:coauthVersionMax="47" xr10:uidLastSave="{00000000-0000-0000-0000-000000000000}"/>
  <bookViews>
    <workbookView xWindow="888" yWindow="732" windowWidth="16224" windowHeight="12708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107-02-01(1)" sheetId="6" r:id="rId6"/>
    <sheet name="ОСР 107-07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37" i="1" l="1"/>
  <c r="C36" i="1"/>
  <c r="C35" i="1"/>
  <c r="C29" i="1"/>
  <c r="C30" i="1" s="1"/>
  <c r="I38" i="1"/>
  <c r="I37" i="1"/>
  <c r="I36" i="1"/>
  <c r="I35" i="1"/>
  <c r="I34" i="1"/>
  <c r="F67" i="2"/>
  <c r="F68" i="2" s="1"/>
  <c r="F70" i="2" s="1"/>
  <c r="F71" i="2" s="1"/>
  <c r="F72" i="2" s="1"/>
  <c r="E67" i="2"/>
  <c r="E68" i="2" s="1"/>
  <c r="E70" i="2" s="1"/>
  <c r="E71" i="2" s="1"/>
  <c r="E72" i="2" s="1"/>
  <c r="G66" i="2"/>
  <c r="G67" i="2" s="1"/>
  <c r="G68" i="2" s="1"/>
  <c r="G70" i="2" s="1"/>
  <c r="G71" i="2" s="1"/>
  <c r="G72" i="2" s="1"/>
  <c r="F66" i="2"/>
  <c r="E66" i="2"/>
  <c r="D66" i="2"/>
  <c r="D67" i="2" s="1"/>
  <c r="G59" i="2"/>
  <c r="H59" i="2" s="1"/>
  <c r="F59" i="2"/>
  <c r="E59" i="2"/>
  <c r="D59" i="2"/>
  <c r="H58" i="2"/>
  <c r="G42" i="2"/>
  <c r="F42" i="2"/>
  <c r="E42" i="2"/>
  <c r="H42" i="2" s="1"/>
  <c r="D42" i="2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H33" i="2" s="1"/>
  <c r="F33" i="2"/>
  <c r="E33" i="2"/>
  <c r="D33" i="2"/>
  <c r="H32" i="2"/>
  <c r="G30" i="2"/>
  <c r="F30" i="2"/>
  <c r="E30" i="2"/>
  <c r="H30" i="2" s="1"/>
  <c r="D30" i="2"/>
  <c r="H29" i="2"/>
  <c r="G23" i="2"/>
  <c r="F23" i="2"/>
  <c r="E23" i="2"/>
  <c r="D23" i="2"/>
  <c r="H23" i="2" s="1"/>
  <c r="H22" i="2"/>
  <c r="C32" i="1" l="1"/>
  <c r="C31" i="1"/>
  <c r="C38" i="1"/>
  <c r="D68" i="2"/>
  <c r="H67" i="2"/>
  <c r="H66" i="2"/>
  <c r="C40" i="1" l="1"/>
  <c r="C42" i="1" s="1"/>
  <c r="C39" i="1"/>
  <c r="D70" i="2"/>
  <c r="H68" i="2"/>
  <c r="D71" i="2" l="1"/>
  <c r="H70" i="2"/>
  <c r="D72" i="2" l="1"/>
  <c r="H72" i="2" s="1"/>
  <c r="H71" i="2"/>
  <c r="G5" i="9"/>
</calcChain>
</file>

<file path=xl/sharedStrings.xml><?xml version="1.0" encoding="utf-8"?>
<sst xmlns="http://schemas.openxmlformats.org/spreadsheetml/2006/main" count="292" uniqueCount="149">
  <si>
    <t>СВОДКА ЗАТРАТ</t>
  </si>
  <si>
    <t>P_0773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</si>
  <si>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</si>
  <si>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</si>
  <si>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</si>
  <si>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</si>
  <si>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</si>
  <si>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</si>
  <si>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</si>
  <si>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</si>
  <si>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</si>
  <si>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</si>
  <si>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</si>
  <si>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</si>
  <si>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</si>
  <si>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</si>
  <si>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</si>
  <si>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</si>
  <si>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</si>
  <si>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</si>
  <si>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</si>
  <si>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</si>
  <si>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</si>
  <si>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</si>
  <si>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</si>
  <si>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</si>
  <si>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"Реконструкция ВЛ-0,4 кВ от КТП Пер 719/2х630 кВА" Сызранский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</si>
  <si>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</si>
  <si>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</si>
  <si>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</si>
  <si>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</si>
  <si>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</si>
  <si>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</si>
  <si>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</si>
  <si>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</si>
  <si>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</si>
  <si>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</si>
  <si>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</si>
  <si>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</si>
  <si>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</si>
  <si>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</si>
  <si>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</si>
  <si>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</si>
  <si>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</si>
  <si>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</si>
  <si>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ОСР-107-09-01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</si>
  <si>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</si>
  <si>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</si>
  <si>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</si>
  <si>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</si>
  <si>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</si>
  <si>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</si>
  <si>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</si>
  <si>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</si>
  <si>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</si>
  <si>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</si>
  <si>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</si>
  <si>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</si>
  <si>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работы и изыскательские работы</t>
  </si>
  <si>
    <t>ОСР-107-12-01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</si>
  <si>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</si>
  <si>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</si>
  <si>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</si>
  <si>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</si>
  <si>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</si>
  <si>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</si>
  <si>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 25.05.2021 Пр.1 п.50 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</si>
  <si>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</si>
  <si>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</si>
  <si>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</si>
  <si>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</si>
  <si>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</si>
  <si>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ПНР "Реконструкция ВЛ-0,4 кВ от КТП Пер 719/2х630 кВА" Сызранский район Самарская область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</si>
  <si>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</si>
  <si>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</si>
  <si>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</si>
  <si>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</si>
  <si>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</si>
  <si>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</si>
  <si>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</si>
  <si>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</si>
  <si>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</si>
  <si>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</si>
  <si>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</si>
  <si>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</si>
  <si>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</si>
  <si>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</si>
  <si>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ЛС-107-02</t>
  </si>
  <si>
    <t>Коммерческий учет</t>
  </si>
  <si>
    <t>ЛС-107-09-02</t>
  </si>
  <si>
    <t>ПНР КУ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</si>
  <si>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</si>
  <si>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</si>
  <si>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</si>
  <si>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</si>
  <si>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</si>
  <si>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</si>
  <si>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</si>
  <si>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</si>
  <si>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</si>
  <si>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</si>
  <si>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</si>
  <si>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</si>
  <si>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</si>
  <si>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</si>
  <si>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шт</t>
  </si>
  <si>
    <t>Установка нескольких трехфазных приборов учета в существующем шкафу с организацией связи по радиоинтерфейсу 0.4 кВ</t>
  </si>
  <si>
    <t>ОСР 107-07-01</t>
  </si>
  <si>
    <t>ОСР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</si>
  <si>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</si>
  <si>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</si>
  <si>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</si>
  <si>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</si>
  <si>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</si>
  <si>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</si>
  <si>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</si>
  <si>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</si>
  <si>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</si>
  <si>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</si>
  <si>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</si>
  <si>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</si>
  <si>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</si>
  <si>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</si>
  <si>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</si>
  <si>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</si>
  <si>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</si>
  <si>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</si>
  <si>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</si>
  <si>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</si>
  <si>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</si>
  <si>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</si>
  <si>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</si>
  <si>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</si>
  <si>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</si>
  <si>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</si>
  <si>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</si>
  <si>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</si>
  <si>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</si>
  <si>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</si>
  <si>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</si>
  <si>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ФСБЦ-05.1.02.07-0066</t>
  </si>
  <si>
    <t>ФСБЦ-21.2.01.01-0038</t>
  </si>
  <si>
    <t>Реконструкция ВЛ-0,4 кВ от КТП 403 10/0,4/250 кВА (протяженностью 0,5 км), установка приборов учета (6т.у.)</t>
  </si>
  <si>
    <t>Реконструкция ВЛ-0,4 кВ от КТП 403 10/0,4/250 кВА (протяженностью 0,5 км), установка приборов учета (6т.у.)</t>
  </si>
  <si>
    <t>Реконструкция ВЛ-0,4 кВ от КТП 403 10/0,4/250 кВА (протяженностью 0,5 км), установка приборов учета (6т.у.)</t>
  </si>
  <si>
    <t>Реконструкция ВЛ-0,4 кВ от КТП 403 10/0,4/250 кВА (протяженностью 0,5 км), установка приборов учета (6т.у.)</t>
  </si>
  <si>
    <t>Реконструкция ВЛ-0,4 кВ от КТП 403 10/0,4/250 кВА (протяженностью 0,5 км), установка приборов учета (6т.у.)</t>
  </si>
  <si>
    <t>Реконструкция ВЛ-0,4 кВ от КТП 403 10/0,4/250 кВА (протяженностью 0,5 км), установка приборов учета (6т.у.)</t>
  </si>
  <si>
    <t>Реконструкция ВЛ-0,4 кВ от КТП 403 10/0,4/250 кВА (протяженностью 0,5 км), установка приборов учета (6т.у.)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</si>
</sst>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EE555913-5805-4D6D-8CB3-E47B6B5150B1}"/>
    <cellStyle name="Обычный" xfId="0" builtinId="0"/>
    <cellStyle name="Обычный 2" xfId="4" xr:uid="{AC77B789-9F33-4C18-8239-CE024CD5DAEC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22.5546875" customWidth="1"/>
    <col min="9" max="9" width="13.4414062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142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125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126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127</v>
      </c>
      <c r="C26" s="54"/>
      <c r="D26" s="51"/>
      <c r="E26" s="51"/>
      <c r="F26" s="51"/>
      <c r="G26" s="52"/>
      <c r="H26" s="52" t="s">
        <v>128</v>
      </c>
      <c r="I26" s="52"/>
    </row>
    <row r="27" spans="1:9" ht="17.100000000000001" customHeight="1" x14ac:dyDescent="0.3">
      <c r="A27" s="55" t="s">
        <v>6</v>
      </c>
      <c r="B27" s="53" t="s">
        <v>129</v>
      </c>
      <c r="C27" s="56">
        <v>0</v>
      </c>
      <c r="D27" s="57"/>
      <c r="E27" s="57"/>
      <c r="F27" s="57"/>
      <c r="G27" s="58" t="s">
        <v>130</v>
      </c>
      <c r="H27" s="58" t="s">
        <v>131</v>
      </c>
      <c r="I27" s="58" t="s">
        <v>132</v>
      </c>
    </row>
    <row r="28" spans="1:9" ht="17.100000000000001" customHeight="1" x14ac:dyDescent="0.3">
      <c r="A28" s="55" t="s">
        <v>7</v>
      </c>
      <c r="B28" s="53" t="s">
        <v>133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134</v>
      </c>
      <c r="C29" s="62">
        <f>ССР!G63*1.2</f>
        <v>151.17315304240799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151.17315304240799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135</v>
      </c>
      <c r="C31" s="62">
        <f>C30-ROUND(C30/1.2,5)</f>
        <v>25.195523042407984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136</v>
      </c>
      <c r="C32" s="67">
        <f>C30*I36</f>
        <v>175.35969348612332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137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127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129</v>
      </c>
      <c r="C35" s="76">
        <f>ССР!D72+ССР!E72</f>
        <v>2569.4082518979171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133</v>
      </c>
      <c r="C36" s="76">
        <f>ССР!F72</f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134</v>
      </c>
      <c r="C37" s="76">
        <f>ССР!G72-'Сводка затрат'!C30</f>
        <v>164.25902155391918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2733.6672734518361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135</v>
      </c>
      <c r="C39" s="62">
        <f>C38-ROUND(C38/1.2,5)</f>
        <v>455.61121345183619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136</v>
      </c>
      <c r="C40" s="77">
        <f>C38*I37</f>
        <v>3311.2211213875225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138</v>
      </c>
      <c r="C42" s="103">
        <f>C40+C32</f>
        <v>3486.580814873646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139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2"/>
  <sheetViews>
    <sheetView topLeftCell="C55" zoomScale="90" zoomScaleNormal="90" workbookViewId="0"/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143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1760.8585086000001</v>
      </c>
      <c r="E25" s="20">
        <v>26.790210270359001</v>
      </c>
      <c r="F25" s="20">
        <v>0</v>
      </c>
      <c r="G25" s="20">
        <v>0</v>
      </c>
      <c r="H25" s="20">
        <v>1787.6487188702999</v>
      </c>
    </row>
    <row r="26" spans="1:8" ht="31.2" x14ac:dyDescent="0.3">
      <c r="A26" s="6">
        <v>2</v>
      </c>
      <c r="B26" s="6" t="s">
        <v>24</v>
      </c>
      <c r="C26" s="32" t="s">
        <v>26</v>
      </c>
      <c r="D26" s="20">
        <v>184.07425238158999</v>
      </c>
      <c r="E26" s="20">
        <v>14.485292370973999</v>
      </c>
      <c r="F26" s="20">
        <v>0</v>
      </c>
      <c r="G26" s="20">
        <v>0</v>
      </c>
      <c r="H26" s="20">
        <v>198.55954475256999</v>
      </c>
    </row>
    <row r="27" spans="1:8" ht="17.100000000000001" customHeight="1" x14ac:dyDescent="0.3">
      <c r="A27" s="6"/>
      <c r="B27" s="9"/>
      <c r="C27" s="9" t="s">
        <v>27</v>
      </c>
      <c r="D27" s="20">
        <v>1944.9327609816</v>
      </c>
      <c r="E27" s="20">
        <v>41.275502641332999</v>
      </c>
      <c r="F27" s="20">
        <v>0</v>
      </c>
      <c r="G27" s="20">
        <v>0</v>
      </c>
      <c r="H27" s="20">
        <v>1986.2082636228999</v>
      </c>
    </row>
    <row r="28" spans="1:8" ht="17.100000000000001" customHeight="1" x14ac:dyDescent="0.3">
      <c r="A28" s="6"/>
      <c r="B28" s="9"/>
      <c r="C28" s="10" t="s">
        <v>28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7.100000000000001" customHeight="1" x14ac:dyDescent="0.3">
      <c r="A30" s="6"/>
      <c r="B30" s="9"/>
      <c r="C30" s="9" t="s">
        <v>29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7.100000000000001" customHeight="1" x14ac:dyDescent="0.3">
      <c r="A31" s="13"/>
      <c r="B31" s="9"/>
      <c r="C31" s="11" t="s">
        <v>30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7.100000000000001" customHeight="1" x14ac:dyDescent="0.3">
      <c r="A33" s="6"/>
      <c r="B33" s="9"/>
      <c r="C33" s="11" t="s">
        <v>31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7.100000000000001" customHeight="1" x14ac:dyDescent="0.3">
      <c r="A34" s="6"/>
      <c r="B34" s="9"/>
      <c r="C34" s="10" t="s">
        <v>32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7.100000000000001" customHeight="1" x14ac:dyDescent="0.3">
      <c r="A36" s="6"/>
      <c r="B36" s="9"/>
      <c r="C36" s="9" t="s">
        <v>33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3.9" customHeight="1" x14ac:dyDescent="0.3">
      <c r="A37" s="6"/>
      <c r="B37" s="9"/>
      <c r="C37" s="10" t="s">
        <v>34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7.100000000000001" customHeight="1" x14ac:dyDescent="0.3">
      <c r="A39" s="6"/>
      <c r="B39" s="9"/>
      <c r="C39" s="9" t="s">
        <v>35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7.100000000000001" customHeight="1" x14ac:dyDescent="0.3">
      <c r="A40" s="6"/>
      <c r="B40" s="9"/>
      <c r="C40" s="10" t="s">
        <v>36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7.100000000000001" customHeight="1" x14ac:dyDescent="0.3">
      <c r="A42" s="6"/>
      <c r="B42" s="9"/>
      <c r="C42" s="9" t="s">
        <v>37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7.100000000000001" customHeight="1" x14ac:dyDescent="0.3">
      <c r="A43" s="6"/>
      <c r="B43" s="9"/>
      <c r="C43" s="9" t="s">
        <v>38</v>
      </c>
      <c r="D43" s="20">
        <v>1944.9327609816</v>
      </c>
      <c r="E43" s="20">
        <v>41.275502641332999</v>
      </c>
      <c r="F43" s="20">
        <v>0</v>
      </c>
      <c r="G43" s="20">
        <v>0</v>
      </c>
      <c r="H43" s="20">
        <v>1986.2082636228999</v>
      </c>
    </row>
    <row r="44" spans="1:8" ht="17.100000000000001" customHeight="1" x14ac:dyDescent="0.3">
      <c r="A44" s="6"/>
      <c r="B44" s="9"/>
      <c r="C44" s="10" t="s">
        <v>39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40</v>
      </c>
      <c r="C45" s="32" t="s">
        <v>41</v>
      </c>
      <c r="D45" s="20">
        <v>38.898655219631003</v>
      </c>
      <c r="E45" s="20">
        <v>0.82551005282664003</v>
      </c>
      <c r="F45" s="20">
        <v>0</v>
      </c>
      <c r="G45" s="20">
        <v>0</v>
      </c>
      <c r="H45" s="20">
        <v>39.724165272458002</v>
      </c>
    </row>
    <row r="46" spans="1:8" ht="17.100000000000001" customHeight="1" x14ac:dyDescent="0.3">
      <c r="A46" s="6"/>
      <c r="B46" s="9"/>
      <c r="C46" s="9" t="s">
        <v>42</v>
      </c>
      <c r="D46" s="20">
        <v>38.898655219631003</v>
      </c>
      <c r="E46" s="20">
        <v>0.82551005282664003</v>
      </c>
      <c r="F46" s="20">
        <v>0</v>
      </c>
      <c r="G46" s="20">
        <v>0</v>
      </c>
      <c r="H46" s="20">
        <v>39.724165272458002</v>
      </c>
    </row>
    <row r="47" spans="1:8" ht="17.100000000000001" customHeight="1" x14ac:dyDescent="0.3">
      <c r="A47" s="6"/>
      <c r="B47" s="9"/>
      <c r="C47" s="9" t="s">
        <v>43</v>
      </c>
      <c r="D47" s="20">
        <v>1983.8314162012</v>
      </c>
      <c r="E47" s="20">
        <v>42.101012694159998</v>
      </c>
      <c r="F47" s="20">
        <v>0</v>
      </c>
      <c r="G47" s="20">
        <v>0</v>
      </c>
      <c r="H47" s="20">
        <v>2025.9324288954001</v>
      </c>
    </row>
    <row r="48" spans="1:8" ht="17.100000000000001" customHeight="1" x14ac:dyDescent="0.3">
      <c r="A48" s="6"/>
      <c r="B48" s="9"/>
      <c r="C48" s="9" t="s">
        <v>44</v>
      </c>
      <c r="D48" s="20"/>
      <c r="E48" s="20"/>
      <c r="F48" s="20"/>
      <c r="G48" s="20"/>
      <c r="H48" s="20"/>
    </row>
    <row r="49" spans="1:8" x14ac:dyDescent="0.3">
      <c r="A49" s="6">
        <v>4</v>
      </c>
      <c r="B49" s="6" t="s">
        <v>45</v>
      </c>
      <c r="C49" s="7" t="s">
        <v>25</v>
      </c>
      <c r="D49" s="20">
        <v>0</v>
      </c>
      <c r="E49" s="20">
        <v>0</v>
      </c>
      <c r="F49" s="20">
        <v>0</v>
      </c>
      <c r="G49" s="20">
        <v>20.00534420496</v>
      </c>
      <c r="H49" s="20">
        <v>20.00534420496</v>
      </c>
    </row>
    <row r="50" spans="1:8" ht="31.2" x14ac:dyDescent="0.3">
      <c r="A50" s="6">
        <v>5</v>
      </c>
      <c r="B50" s="6" t="s">
        <v>66</v>
      </c>
      <c r="C50" s="7" t="s">
        <v>68</v>
      </c>
      <c r="D50" s="20">
        <v>51.777999962852</v>
      </c>
      <c r="E50" s="20">
        <v>1.0988364313175001</v>
      </c>
      <c r="F50" s="20">
        <v>0</v>
      </c>
      <c r="G50" s="20">
        <v>0</v>
      </c>
      <c r="H50" s="20">
        <v>52.876836394168997</v>
      </c>
    </row>
    <row r="51" spans="1:8" x14ac:dyDescent="0.3">
      <c r="A51" s="6">
        <v>6</v>
      </c>
      <c r="B51" s="6" t="s">
        <v>67</v>
      </c>
      <c r="C51" s="7" t="s">
        <v>69</v>
      </c>
      <c r="D51" s="20">
        <v>0</v>
      </c>
      <c r="E51" s="20">
        <v>0</v>
      </c>
      <c r="F51" s="20">
        <v>0</v>
      </c>
      <c r="G51" s="20">
        <v>43.962733707029003</v>
      </c>
      <c r="H51" s="20">
        <v>43.962733707029003</v>
      </c>
    </row>
    <row r="52" spans="1:8" x14ac:dyDescent="0.3">
      <c r="A52" s="6">
        <v>7</v>
      </c>
      <c r="B52" s="6"/>
      <c r="C52" s="7" t="s">
        <v>70</v>
      </c>
      <c r="D52" s="20">
        <v>0</v>
      </c>
      <c r="E52" s="20">
        <v>0</v>
      </c>
      <c r="F52" s="20">
        <v>0</v>
      </c>
      <c r="G52" s="20">
        <v>42.388167094723002</v>
      </c>
      <c r="H52" s="20">
        <v>42.388167094723002</v>
      </c>
    </row>
    <row r="53" spans="1:8" x14ac:dyDescent="0.3">
      <c r="A53" s="6">
        <v>8</v>
      </c>
      <c r="B53" s="6"/>
      <c r="C53" s="7" t="s">
        <v>71</v>
      </c>
      <c r="D53" s="20">
        <v>0</v>
      </c>
      <c r="E53" s="20">
        <v>0</v>
      </c>
      <c r="F53" s="20">
        <v>0</v>
      </c>
      <c r="G53" s="20">
        <v>18.506264844811</v>
      </c>
      <c r="H53" s="20">
        <v>18.506264844811</v>
      </c>
    </row>
    <row r="54" spans="1:8" ht="31.2" x14ac:dyDescent="0.3">
      <c r="A54" s="6">
        <v>9</v>
      </c>
      <c r="B54" s="6" t="s">
        <v>45</v>
      </c>
      <c r="C54" s="7" t="s">
        <v>72</v>
      </c>
      <c r="D54" s="20">
        <v>0</v>
      </c>
      <c r="E54" s="20">
        <v>0</v>
      </c>
      <c r="F54" s="20">
        <v>0</v>
      </c>
      <c r="G54" s="20">
        <v>4.3638873674390997</v>
      </c>
      <c r="H54" s="20">
        <v>4.3638873674390997</v>
      </c>
    </row>
    <row r="55" spans="1:8" ht="17.100000000000001" customHeight="1" x14ac:dyDescent="0.3">
      <c r="A55" s="6"/>
      <c r="B55" s="9"/>
      <c r="C55" s="9" t="s">
        <v>65</v>
      </c>
      <c r="D55" s="20">
        <v>51.777999962852</v>
      </c>
      <c r="E55" s="20">
        <v>1.0988364313175001</v>
      </c>
      <c r="F55" s="20">
        <v>0</v>
      </c>
      <c r="G55" s="20">
        <v>129.22639721895999</v>
      </c>
      <c r="H55" s="20">
        <v>182.10323361312999</v>
      </c>
    </row>
    <row r="56" spans="1:8" ht="17.100000000000001" customHeight="1" x14ac:dyDescent="0.3">
      <c r="A56" s="6"/>
      <c r="B56" s="9"/>
      <c r="C56" s="9" t="s">
        <v>64</v>
      </c>
      <c r="D56" s="20">
        <v>2035.6094161640999</v>
      </c>
      <c r="E56" s="20">
        <v>43.199849125477002</v>
      </c>
      <c r="F56" s="20">
        <v>0</v>
      </c>
      <c r="G56" s="20">
        <v>129.22639721895999</v>
      </c>
      <c r="H56" s="20">
        <v>2208.0356625085001</v>
      </c>
    </row>
    <row r="57" spans="1:8" ht="17.100000000000001" customHeight="1" x14ac:dyDescent="0.3">
      <c r="A57" s="6"/>
      <c r="B57" s="9"/>
      <c r="C57" s="9" t="s">
        <v>63</v>
      </c>
      <c r="D57" s="20"/>
      <c r="E57" s="20"/>
      <c r="F57" s="20"/>
      <c r="G57" s="20"/>
      <c r="H57" s="20"/>
    </row>
    <row r="58" spans="1:8" x14ac:dyDescent="0.3">
      <c r="A58" s="6"/>
      <c r="B58" s="6"/>
      <c r="C58" s="7"/>
      <c r="D58" s="20"/>
      <c r="E58" s="20"/>
      <c r="F58" s="20"/>
      <c r="G58" s="20"/>
      <c r="H58" s="20">
        <f>SUM(D58:G58)</f>
        <v>0</v>
      </c>
    </row>
    <row r="59" spans="1:8" ht="17.100000000000001" customHeight="1" x14ac:dyDescent="0.3">
      <c r="A59" s="6"/>
      <c r="B59" s="9"/>
      <c r="C59" s="9" t="s">
        <v>62</v>
      </c>
      <c r="D59" s="20">
        <f>SUM(D58:D58)</f>
        <v>0</v>
      </c>
      <c r="E59" s="20">
        <f>SUM(E58:E58)</f>
        <v>0</v>
      </c>
      <c r="F59" s="20">
        <f>SUM(F58:F58)</f>
        <v>0</v>
      </c>
      <c r="G59" s="20">
        <f>SUM(G58:G58)</f>
        <v>0</v>
      </c>
      <c r="H59" s="20">
        <f>SUM(D59:G59)</f>
        <v>0</v>
      </c>
    </row>
    <row r="60" spans="1:8" ht="17.100000000000001" customHeight="1" x14ac:dyDescent="0.3">
      <c r="A60" s="6"/>
      <c r="B60" s="9"/>
      <c r="C60" s="9" t="s">
        <v>61</v>
      </c>
      <c r="D60" s="20">
        <v>2035.6094161640999</v>
      </c>
      <c r="E60" s="20">
        <v>43.199849125477002</v>
      </c>
      <c r="F60" s="20">
        <v>0</v>
      </c>
      <c r="G60" s="20">
        <v>129.22639721895999</v>
      </c>
      <c r="H60" s="20">
        <v>2208.0356625085001</v>
      </c>
    </row>
    <row r="61" spans="1:8" ht="153" customHeight="1" x14ac:dyDescent="0.3">
      <c r="A61" s="6"/>
      <c r="B61" s="9"/>
      <c r="C61" s="9" t="s">
        <v>60</v>
      </c>
      <c r="D61" s="20"/>
      <c r="E61" s="20"/>
      <c r="F61" s="20"/>
      <c r="G61" s="20"/>
      <c r="H61" s="20"/>
    </row>
    <row r="62" spans="1:8" x14ac:dyDescent="0.3">
      <c r="A62" s="6">
        <v>10</v>
      </c>
      <c r="B62" s="6" t="s">
        <v>59</v>
      </c>
      <c r="C62" s="7" t="s">
        <v>58</v>
      </c>
      <c r="D62" s="20">
        <v>0</v>
      </c>
      <c r="E62" s="20">
        <v>0</v>
      </c>
      <c r="F62" s="20">
        <v>0</v>
      </c>
      <c r="G62" s="20">
        <v>125.97762753534001</v>
      </c>
      <c r="H62" s="20">
        <v>125.97762753534001</v>
      </c>
    </row>
    <row r="63" spans="1:8" ht="17.100000000000001" customHeight="1" x14ac:dyDescent="0.3">
      <c r="A63" s="6"/>
      <c r="B63" s="9"/>
      <c r="C63" s="9" t="s">
        <v>57</v>
      </c>
      <c r="D63" s="20">
        <v>0</v>
      </c>
      <c r="E63" s="20">
        <v>0</v>
      </c>
      <c r="F63" s="20">
        <v>0</v>
      </c>
      <c r="G63" s="20">
        <v>125.97762753534001</v>
      </c>
      <c r="H63" s="20">
        <v>125.97762753534001</v>
      </c>
    </row>
    <row r="64" spans="1:8" ht="17.100000000000001" customHeight="1" x14ac:dyDescent="0.3">
      <c r="A64" s="6"/>
      <c r="B64" s="9"/>
      <c r="C64" s="9" t="s">
        <v>56</v>
      </c>
      <c r="D64" s="20">
        <v>2035.6094161640999</v>
      </c>
      <c r="E64" s="20">
        <v>43.199849125477002</v>
      </c>
      <c r="F64" s="20">
        <v>0</v>
      </c>
      <c r="G64" s="20">
        <v>255.20402475431001</v>
      </c>
      <c r="H64" s="20">
        <v>2334.0132900438002</v>
      </c>
    </row>
    <row r="65" spans="1:8" ht="17.100000000000001" customHeight="1" x14ac:dyDescent="0.3">
      <c r="A65" s="6"/>
      <c r="B65" s="9"/>
      <c r="C65" s="9" t="s">
        <v>55</v>
      </c>
      <c r="D65" s="20"/>
      <c r="E65" s="20"/>
      <c r="F65" s="20"/>
      <c r="G65" s="20"/>
      <c r="H65" s="20"/>
    </row>
    <row r="66" spans="1:8" ht="33.9" customHeight="1" x14ac:dyDescent="0.3">
      <c r="A66" s="6">
        <v>11</v>
      </c>
      <c r="B66" s="6" t="s">
        <v>54</v>
      </c>
      <c r="C66" s="7" t="s">
        <v>53</v>
      </c>
      <c r="D66" s="20">
        <f>D64 * 3%</f>
        <v>61.068282484922996</v>
      </c>
      <c r="E66" s="20">
        <f>E64 * 3%</f>
        <v>1.29599547376431</v>
      </c>
      <c r="F66" s="20">
        <f>F64 * 3%</f>
        <v>0</v>
      </c>
      <c r="G66" s="20">
        <f>G64 * 3%</f>
        <v>7.6561207426292999</v>
      </c>
      <c r="H66" s="20">
        <f>SUM(D66:G66)</f>
        <v>70.020398701316608</v>
      </c>
    </row>
    <row r="67" spans="1:8" ht="17.100000000000001" customHeight="1" x14ac:dyDescent="0.3">
      <c r="A67" s="6"/>
      <c r="B67" s="9"/>
      <c r="C67" s="9" t="s">
        <v>52</v>
      </c>
      <c r="D67" s="20">
        <f>D66</f>
        <v>61.068282484922996</v>
      </c>
      <c r="E67" s="20">
        <f>E66</f>
        <v>1.29599547376431</v>
      </c>
      <c r="F67" s="20">
        <f>F66</f>
        <v>0</v>
      </c>
      <c r="G67" s="20">
        <f>G66</f>
        <v>7.6561207426292999</v>
      </c>
      <c r="H67" s="20">
        <f>SUM(D67:G67)</f>
        <v>70.020398701316608</v>
      </c>
    </row>
    <row r="68" spans="1:8" ht="17.100000000000001" customHeight="1" x14ac:dyDescent="0.3">
      <c r="A68" s="6"/>
      <c r="B68" s="9"/>
      <c r="C68" s="9" t="s">
        <v>51</v>
      </c>
      <c r="D68" s="20">
        <f>D67 + D64</f>
        <v>2096.6776986490231</v>
      </c>
      <c r="E68" s="20">
        <f>E67 + E64</f>
        <v>44.495844599241309</v>
      </c>
      <c r="F68" s="20">
        <f>F67 + F64</f>
        <v>0</v>
      </c>
      <c r="G68" s="20">
        <f>G67 + G64</f>
        <v>262.86014549693931</v>
      </c>
      <c r="H68" s="20">
        <f>SUM(D68:G68)</f>
        <v>2404.033688745204</v>
      </c>
    </row>
    <row r="69" spans="1:8" ht="17.100000000000001" customHeight="1" x14ac:dyDescent="0.3">
      <c r="A69" s="6"/>
      <c r="B69" s="9"/>
      <c r="C69" s="9" t="s">
        <v>50</v>
      </c>
      <c r="D69" s="20"/>
      <c r="E69" s="20"/>
      <c r="F69" s="20"/>
      <c r="G69" s="20"/>
      <c r="H69" s="20"/>
    </row>
    <row r="70" spans="1:8" ht="17.100000000000001" customHeight="1" x14ac:dyDescent="0.3">
      <c r="A70" s="6">
        <v>12</v>
      </c>
      <c r="B70" s="6" t="s">
        <v>49</v>
      </c>
      <c r="C70" s="7" t="s">
        <v>48</v>
      </c>
      <c r="D70" s="20">
        <f>D68 * 20%</f>
        <v>419.33553972980462</v>
      </c>
      <c r="E70" s="20">
        <f>E68 * 20%</f>
        <v>8.8991689198482629</v>
      </c>
      <c r="F70" s="20">
        <f>F68 * 20%</f>
        <v>0</v>
      </c>
      <c r="G70" s="20">
        <f>G68 * 20%</f>
        <v>52.572029099387862</v>
      </c>
      <c r="H70" s="20">
        <f>SUM(D70:G70)</f>
        <v>480.80673774904074</v>
      </c>
    </row>
    <row r="71" spans="1:8" ht="17.100000000000001" customHeight="1" x14ac:dyDescent="0.3">
      <c r="A71" s="6"/>
      <c r="B71" s="9"/>
      <c r="C71" s="9" t="s">
        <v>47</v>
      </c>
      <c r="D71" s="20">
        <f>D70</f>
        <v>419.33553972980462</v>
      </c>
      <c r="E71" s="20">
        <f>E70</f>
        <v>8.8991689198482629</v>
      </c>
      <c r="F71" s="20">
        <f>F70</f>
        <v>0</v>
      </c>
      <c r="G71" s="20">
        <f>G70</f>
        <v>52.572029099387862</v>
      </c>
      <c r="H71" s="20">
        <f>SUM(D71:G71)</f>
        <v>480.80673774904074</v>
      </c>
    </row>
    <row r="72" spans="1:8" ht="17.100000000000001" customHeight="1" x14ac:dyDescent="0.3">
      <c r="A72" s="6"/>
      <c r="B72" s="9"/>
      <c r="C72" s="9" t="s">
        <v>46</v>
      </c>
      <c r="D72" s="20">
        <f>D71 + D68</f>
        <v>2516.0132383788277</v>
      </c>
      <c r="E72" s="20">
        <f>E71 + E68</f>
        <v>53.395013519089574</v>
      </c>
      <c r="F72" s="20">
        <f>F71 + F68</f>
        <v>0</v>
      </c>
      <c r="G72" s="20">
        <f>G71 + G68</f>
        <v>315.43217459632717</v>
      </c>
      <c r="H72" s="20">
        <f>SUM(D72:G72)</f>
        <v>2884.8404264942442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79</v>
      </c>
      <c r="C13" s="25" t="s">
        <v>25</v>
      </c>
      <c r="D13" s="19">
        <v>1760.8585086000001</v>
      </c>
      <c r="E13" s="19">
        <v>26.790210270359001</v>
      </c>
      <c r="F13" s="19">
        <v>0</v>
      </c>
      <c r="G13" s="19">
        <v>0</v>
      </c>
      <c r="H13" s="19">
        <v>1787.6487188702999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1760.8585086000001</v>
      </c>
      <c r="E14" s="19">
        <v>26.790210270359001</v>
      </c>
      <c r="F14" s="19">
        <v>0</v>
      </c>
      <c r="G14" s="19">
        <v>0</v>
      </c>
      <c r="H14" s="19">
        <v>1787.6487188702999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83</v>
      </c>
      <c r="D13" s="19">
        <v>0</v>
      </c>
      <c r="E13" s="19">
        <v>0</v>
      </c>
      <c r="F13" s="19">
        <v>0</v>
      </c>
      <c r="G13" s="19">
        <v>20.00534420496</v>
      </c>
      <c r="H13" s="19">
        <v>20.00534420496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20.00534420496</v>
      </c>
      <c r="H14" s="19">
        <v>20.00534420496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76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85</v>
      </c>
      <c r="D13" s="19">
        <v>0</v>
      </c>
      <c r="E13" s="19">
        <v>0</v>
      </c>
      <c r="F13" s="19">
        <v>0</v>
      </c>
      <c r="G13" s="19">
        <v>125.97762753534001</v>
      </c>
      <c r="H13" s="19">
        <v>125.97762753534001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125.97762753534001</v>
      </c>
      <c r="H14" s="19">
        <v>125.97762753534001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88</v>
      </c>
      <c r="D13" s="19">
        <v>184.07425238158999</v>
      </c>
      <c r="E13" s="19">
        <v>14.485292370973999</v>
      </c>
      <c r="F13" s="19">
        <v>0</v>
      </c>
      <c r="G13" s="19">
        <v>0</v>
      </c>
      <c r="H13" s="19">
        <v>198.55954475256999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184.07425238158999</v>
      </c>
      <c r="E14" s="19">
        <v>14.485292370973999</v>
      </c>
      <c r="F14" s="19">
        <v>0</v>
      </c>
      <c r="G14" s="19">
        <v>0</v>
      </c>
      <c r="H14" s="19">
        <v>198.55954475256999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90</v>
      </c>
      <c r="D13" s="19">
        <v>0</v>
      </c>
      <c r="E13" s="19">
        <v>0</v>
      </c>
      <c r="F13" s="19">
        <v>0</v>
      </c>
      <c r="G13" s="19">
        <v>1.4546291224797001</v>
      </c>
      <c r="H13" s="19">
        <v>1.4546291224797001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1.4546291224797001</v>
      </c>
      <c r="H14" s="19">
        <v>1.4546291224797001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5"/>
  <sheetViews>
    <sheetView zoomScale="75" zoomScaleNormal="87" workbookViewId="0">
      <selection activeCell="H3" sqref="H3:H42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91</v>
      </c>
      <c r="B1" s="37" t="s">
        <v>92</v>
      </c>
      <c r="C1" s="37" t="s">
        <v>93</v>
      </c>
      <c r="D1" s="37" t="s">
        <v>94</v>
      </c>
      <c r="E1" s="37" t="s">
        <v>95</v>
      </c>
      <c r="F1" s="37" t="s">
        <v>96</v>
      </c>
      <c r="G1" s="37" t="s">
        <v>97</v>
      </c>
      <c r="H1" s="37" t="s">
        <v>98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77</v>
      </c>
      <c r="B3" s="94"/>
      <c r="C3" s="45"/>
      <c r="D3" s="43">
        <v>2007.6682369503001</v>
      </c>
      <c r="E3" s="41"/>
      <c r="F3" s="41"/>
      <c r="G3" s="41"/>
      <c r="H3" s="48"/>
    </row>
    <row r="4" spans="1:8" x14ac:dyDescent="0.3">
      <c r="A4" s="95" t="s">
        <v>99</v>
      </c>
      <c r="B4" s="42" t="s">
        <v>100</v>
      </c>
      <c r="C4" s="45"/>
      <c r="D4" s="43">
        <v>1944.9327609816</v>
      </c>
      <c r="E4" s="41"/>
      <c r="F4" s="41"/>
      <c r="G4" s="41"/>
      <c r="H4" s="48"/>
    </row>
    <row r="5" spans="1:8" x14ac:dyDescent="0.3">
      <c r="A5" s="95"/>
      <c r="B5" s="42" t="s">
        <v>101</v>
      </c>
      <c r="C5" s="37"/>
      <c r="D5" s="43">
        <v>41.275502641332999</v>
      </c>
      <c r="E5" s="41"/>
      <c r="F5" s="41"/>
      <c r="G5" s="41"/>
      <c r="H5" s="47"/>
    </row>
    <row r="6" spans="1:8" x14ac:dyDescent="0.3">
      <c r="A6" s="96"/>
      <c r="B6" s="42" t="s">
        <v>102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103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25</v>
      </c>
      <c r="B8" s="98"/>
      <c r="C8" s="95" t="s">
        <v>25</v>
      </c>
      <c r="D8" s="44">
        <v>1787.6487188702999</v>
      </c>
      <c r="E8" s="41">
        <v>0.5</v>
      </c>
      <c r="F8" s="41" t="s">
        <v>104</v>
      </c>
      <c r="G8" s="44">
        <v>3575.2974377406999</v>
      </c>
      <c r="H8" s="47"/>
    </row>
    <row r="9" spans="1:8" x14ac:dyDescent="0.3">
      <c r="A9" s="99">
        <v>1</v>
      </c>
      <c r="B9" s="42" t="s">
        <v>100</v>
      </c>
      <c r="C9" s="95"/>
      <c r="D9" s="44">
        <v>1760.8585086000001</v>
      </c>
      <c r="E9" s="41"/>
      <c r="F9" s="41"/>
      <c r="G9" s="41"/>
      <c r="H9" s="96" t="s">
        <v>26</v>
      </c>
    </row>
    <row r="10" spans="1:8" x14ac:dyDescent="0.3">
      <c r="A10" s="95"/>
      <c r="B10" s="42" t="s">
        <v>101</v>
      </c>
      <c r="C10" s="95"/>
      <c r="D10" s="44">
        <v>26.790210270359001</v>
      </c>
      <c r="E10" s="41"/>
      <c r="F10" s="41"/>
      <c r="G10" s="41"/>
      <c r="H10" s="96"/>
    </row>
    <row r="11" spans="1:8" x14ac:dyDescent="0.3">
      <c r="A11" s="95"/>
      <c r="B11" s="42" t="s">
        <v>102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103</v>
      </c>
      <c r="C12" s="95"/>
      <c r="D12" s="44">
        <v>0</v>
      </c>
      <c r="E12" s="41"/>
      <c r="F12" s="41"/>
      <c r="G12" s="41"/>
      <c r="H12" s="96"/>
    </row>
    <row r="13" spans="1:8" x14ac:dyDescent="0.3">
      <c r="A13" s="97" t="s">
        <v>88</v>
      </c>
      <c r="B13" s="98"/>
      <c r="C13" s="95" t="s">
        <v>106</v>
      </c>
      <c r="D13" s="44">
        <v>198.55954475256999</v>
      </c>
      <c r="E13" s="41">
        <v>6</v>
      </c>
      <c r="F13" s="41" t="s">
        <v>105</v>
      </c>
      <c r="G13" s="44">
        <v>33.093257458761002</v>
      </c>
      <c r="H13" s="47"/>
    </row>
    <row r="14" spans="1:8" x14ac:dyDescent="0.3">
      <c r="A14" s="99">
        <v>2</v>
      </c>
      <c r="B14" s="42" t="s">
        <v>100</v>
      </c>
      <c r="C14" s="95"/>
      <c r="D14" s="44">
        <v>184.07425238158999</v>
      </c>
      <c r="E14" s="41"/>
      <c r="F14" s="41"/>
      <c r="G14" s="41"/>
      <c r="H14" s="96" t="s">
        <v>26</v>
      </c>
    </row>
    <row r="15" spans="1:8" x14ac:dyDescent="0.3">
      <c r="A15" s="95"/>
      <c r="B15" s="42" t="s">
        <v>101</v>
      </c>
      <c r="C15" s="95"/>
      <c r="D15" s="44">
        <v>14.485292370973999</v>
      </c>
      <c r="E15" s="41"/>
      <c r="F15" s="41"/>
      <c r="G15" s="41"/>
      <c r="H15" s="96"/>
    </row>
    <row r="16" spans="1:8" x14ac:dyDescent="0.3">
      <c r="A16" s="95"/>
      <c r="B16" s="42" t="s">
        <v>102</v>
      </c>
      <c r="C16" s="95"/>
      <c r="D16" s="44">
        <v>0</v>
      </c>
      <c r="E16" s="41"/>
      <c r="F16" s="41"/>
      <c r="G16" s="41"/>
      <c r="H16" s="96"/>
    </row>
    <row r="17" spans="1:8" x14ac:dyDescent="0.3">
      <c r="A17" s="95"/>
      <c r="B17" s="42" t="s">
        <v>103</v>
      </c>
      <c r="C17" s="95"/>
      <c r="D17" s="44">
        <v>0</v>
      </c>
      <c r="E17" s="41"/>
      <c r="F17" s="41"/>
      <c r="G17" s="41"/>
      <c r="H17" s="96"/>
    </row>
    <row r="18" spans="1:8" x14ac:dyDescent="0.3">
      <c r="A18" s="95" t="s">
        <v>107</v>
      </c>
      <c r="B18" s="42" t="s">
        <v>100</v>
      </c>
      <c r="C18" s="37"/>
      <c r="D18" s="43">
        <v>1944.9327609816</v>
      </c>
      <c r="E18" s="41"/>
      <c r="F18" s="41"/>
      <c r="G18" s="41"/>
      <c r="H18" s="47"/>
    </row>
    <row r="19" spans="1:8" x14ac:dyDescent="0.3">
      <c r="A19" s="95"/>
      <c r="B19" s="42" t="s">
        <v>101</v>
      </c>
      <c r="C19" s="37"/>
      <c r="D19" s="43">
        <v>41.275502641332999</v>
      </c>
      <c r="E19" s="41"/>
      <c r="F19" s="41"/>
      <c r="G19" s="41"/>
      <c r="H19" s="47"/>
    </row>
    <row r="20" spans="1:8" x14ac:dyDescent="0.3">
      <c r="A20" s="95"/>
      <c r="B20" s="42" t="s">
        <v>102</v>
      </c>
      <c r="C20" s="37"/>
      <c r="D20" s="43">
        <v>0</v>
      </c>
      <c r="E20" s="41"/>
      <c r="F20" s="41"/>
      <c r="G20" s="41"/>
      <c r="H20" s="47"/>
    </row>
    <row r="21" spans="1:8" x14ac:dyDescent="0.3">
      <c r="A21" s="95"/>
      <c r="B21" s="42" t="s">
        <v>103</v>
      </c>
      <c r="C21" s="37"/>
      <c r="D21" s="43">
        <v>21.45997332744</v>
      </c>
      <c r="E21" s="41"/>
      <c r="F21" s="41"/>
      <c r="G21" s="41"/>
      <c r="H21" s="47"/>
    </row>
    <row r="22" spans="1:8" x14ac:dyDescent="0.3">
      <c r="A22" s="97" t="s">
        <v>83</v>
      </c>
      <c r="B22" s="98"/>
      <c r="C22" s="95" t="s">
        <v>25</v>
      </c>
      <c r="D22" s="44">
        <v>20.00534420496</v>
      </c>
      <c r="E22" s="41">
        <v>0.5</v>
      </c>
      <c r="F22" s="41" t="s">
        <v>104</v>
      </c>
      <c r="G22" s="44">
        <v>40.01068840992</v>
      </c>
      <c r="H22" s="47"/>
    </row>
    <row r="23" spans="1:8" x14ac:dyDescent="0.3">
      <c r="A23" s="99">
        <v>1</v>
      </c>
      <c r="B23" s="42" t="s">
        <v>100</v>
      </c>
      <c r="C23" s="95"/>
      <c r="D23" s="44">
        <v>0</v>
      </c>
      <c r="E23" s="41"/>
      <c r="F23" s="41"/>
      <c r="G23" s="41"/>
      <c r="H23" s="96" t="s">
        <v>26</v>
      </c>
    </row>
    <row r="24" spans="1:8" x14ac:dyDescent="0.3">
      <c r="A24" s="95"/>
      <c r="B24" s="42" t="s">
        <v>101</v>
      </c>
      <c r="C24" s="95"/>
      <c r="D24" s="44">
        <v>0</v>
      </c>
      <c r="E24" s="41"/>
      <c r="F24" s="41"/>
      <c r="G24" s="41"/>
      <c r="H24" s="96"/>
    </row>
    <row r="25" spans="1:8" x14ac:dyDescent="0.3">
      <c r="A25" s="95"/>
      <c r="B25" s="42" t="s">
        <v>102</v>
      </c>
      <c r="C25" s="95"/>
      <c r="D25" s="44">
        <v>0</v>
      </c>
      <c r="E25" s="41"/>
      <c r="F25" s="41"/>
      <c r="G25" s="41"/>
      <c r="H25" s="96"/>
    </row>
    <row r="26" spans="1:8" x14ac:dyDescent="0.3">
      <c r="A26" s="95"/>
      <c r="B26" s="42" t="s">
        <v>103</v>
      </c>
      <c r="C26" s="95"/>
      <c r="D26" s="44">
        <v>20.00534420496</v>
      </c>
      <c r="E26" s="41"/>
      <c r="F26" s="41"/>
      <c r="G26" s="41"/>
      <c r="H26" s="96"/>
    </row>
    <row r="27" spans="1:8" x14ac:dyDescent="0.3">
      <c r="A27" s="97" t="s">
        <v>90</v>
      </c>
      <c r="B27" s="98"/>
      <c r="C27" s="95" t="s">
        <v>106</v>
      </c>
      <c r="D27" s="44">
        <v>1.4546291224797001</v>
      </c>
      <c r="E27" s="41">
        <v>6</v>
      </c>
      <c r="F27" s="41" t="s">
        <v>105</v>
      </c>
      <c r="G27" s="44">
        <v>0.24243818707996001</v>
      </c>
      <c r="H27" s="47"/>
    </row>
    <row r="28" spans="1:8" x14ac:dyDescent="0.3">
      <c r="A28" s="99">
        <v>2</v>
      </c>
      <c r="B28" s="42" t="s">
        <v>100</v>
      </c>
      <c r="C28" s="95"/>
      <c r="D28" s="44">
        <v>0</v>
      </c>
      <c r="E28" s="41"/>
      <c r="F28" s="41"/>
      <c r="G28" s="41"/>
      <c r="H28" s="96" t="s">
        <v>26</v>
      </c>
    </row>
    <row r="29" spans="1:8" x14ac:dyDescent="0.3">
      <c r="A29" s="95"/>
      <c r="B29" s="42" t="s">
        <v>101</v>
      </c>
      <c r="C29" s="95"/>
      <c r="D29" s="44">
        <v>0</v>
      </c>
      <c r="E29" s="41"/>
      <c r="F29" s="41"/>
      <c r="G29" s="41"/>
      <c r="H29" s="96"/>
    </row>
    <row r="30" spans="1:8" x14ac:dyDescent="0.3">
      <c r="A30" s="95"/>
      <c r="B30" s="42" t="s">
        <v>102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103</v>
      </c>
      <c r="C31" s="95"/>
      <c r="D31" s="44">
        <v>1.4546291224797001</v>
      </c>
      <c r="E31" s="41"/>
      <c r="F31" s="41"/>
      <c r="G31" s="41"/>
      <c r="H31" s="96"/>
    </row>
    <row r="32" spans="1:8" ht="24.6" x14ac:dyDescent="0.3">
      <c r="A32" s="100" t="s">
        <v>85</v>
      </c>
      <c r="B32" s="94"/>
      <c r="C32" s="37"/>
      <c r="D32" s="43">
        <v>125.97762753534001</v>
      </c>
      <c r="E32" s="41"/>
      <c r="F32" s="41"/>
      <c r="G32" s="41"/>
      <c r="H32" s="47"/>
    </row>
    <row r="33" spans="1:8" x14ac:dyDescent="0.3">
      <c r="A33" s="95" t="s">
        <v>108</v>
      </c>
      <c r="B33" s="42" t="s">
        <v>100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101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102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103</v>
      </c>
      <c r="C36" s="37"/>
      <c r="D36" s="43">
        <v>125.97762753534001</v>
      </c>
      <c r="E36" s="41"/>
      <c r="F36" s="41"/>
      <c r="G36" s="41"/>
      <c r="H36" s="47"/>
    </row>
    <row r="37" spans="1:8" x14ac:dyDescent="0.3">
      <c r="A37" s="97" t="s">
        <v>85</v>
      </c>
      <c r="B37" s="98"/>
      <c r="C37" s="95" t="s">
        <v>25</v>
      </c>
      <c r="D37" s="44">
        <v>125.97762753534001</v>
      </c>
      <c r="E37" s="41">
        <v>0.5</v>
      </c>
      <c r="F37" s="41" t="s">
        <v>104</v>
      </c>
      <c r="G37" s="44">
        <v>251.95525507068999</v>
      </c>
      <c r="H37" s="47"/>
    </row>
    <row r="38" spans="1:8" x14ac:dyDescent="0.3">
      <c r="A38" s="99">
        <v>1</v>
      </c>
      <c r="B38" s="42" t="s">
        <v>100</v>
      </c>
      <c r="C38" s="95"/>
      <c r="D38" s="44">
        <v>0</v>
      </c>
      <c r="E38" s="41"/>
      <c r="F38" s="41"/>
      <c r="G38" s="41"/>
      <c r="H38" s="96" t="s">
        <v>26</v>
      </c>
    </row>
    <row r="39" spans="1:8" x14ac:dyDescent="0.3">
      <c r="A39" s="95"/>
      <c r="B39" s="42" t="s">
        <v>101</v>
      </c>
      <c r="C39" s="95"/>
      <c r="D39" s="44">
        <v>0</v>
      </c>
      <c r="E39" s="41"/>
      <c r="F39" s="41"/>
      <c r="G39" s="41"/>
      <c r="H39" s="96"/>
    </row>
    <row r="40" spans="1:8" x14ac:dyDescent="0.3">
      <c r="A40" s="95"/>
      <c r="B40" s="42" t="s">
        <v>102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103</v>
      </c>
      <c r="C41" s="95"/>
      <c r="D41" s="44">
        <v>125.97762753534001</v>
      </c>
      <c r="E41" s="41"/>
      <c r="F41" s="41"/>
      <c r="G41" s="41"/>
      <c r="H41" s="96"/>
    </row>
    <row r="42" spans="1:8" x14ac:dyDescent="0.3">
      <c r="A42" s="46"/>
      <c r="C42" s="46"/>
      <c r="D42" s="40"/>
      <c r="E42" s="40"/>
      <c r="F42" s="40"/>
      <c r="G42" s="40"/>
      <c r="H42" s="49"/>
    </row>
    <row r="44" spans="1:8" x14ac:dyDescent="0.3">
      <c r="A44" s="101" t="s">
        <v>109</v>
      </c>
      <c r="B44" s="101"/>
      <c r="C44" s="101"/>
      <c r="D44" s="101"/>
      <c r="E44" s="101"/>
      <c r="F44" s="101"/>
      <c r="G44" s="101"/>
      <c r="H44" s="101"/>
    </row>
    <row r="45" spans="1:8" x14ac:dyDescent="0.3">
      <c r="A45" s="101" t="s">
        <v>110</v>
      </c>
      <c r="B45" s="101"/>
      <c r="C45" s="101"/>
      <c r="D45" s="101"/>
      <c r="E45" s="101"/>
      <c r="F45" s="101"/>
      <c r="G45" s="101"/>
      <c r="H45" s="101"/>
    </row>
  </sheetData>
  <mergeCells count="27">
    <mergeCell ref="A45:H45"/>
    <mergeCell ref="A37:B37"/>
    <mergeCell ref="H38:H41"/>
    <mergeCell ref="C37:C41"/>
    <mergeCell ref="A38:A41"/>
    <mergeCell ref="A44:H44"/>
    <mergeCell ref="H28:H31"/>
    <mergeCell ref="C27:C31"/>
    <mergeCell ref="A28:A31"/>
    <mergeCell ref="A32:B32"/>
    <mergeCell ref="A33:A36"/>
    <mergeCell ref="A22:B22"/>
    <mergeCell ref="H23:H26"/>
    <mergeCell ref="C22:C26"/>
    <mergeCell ref="A23:A26"/>
    <mergeCell ref="A27:B27"/>
    <mergeCell ref="A13:B13"/>
    <mergeCell ref="H14:H17"/>
    <mergeCell ref="C13:C17"/>
    <mergeCell ref="A14:A17"/>
    <mergeCell ref="A18:A21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111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112</v>
      </c>
      <c r="B3" s="6" t="s">
        <v>113</v>
      </c>
      <c r="C3" s="6" t="s">
        <v>114</v>
      </c>
      <c r="D3" s="6" t="s">
        <v>115</v>
      </c>
      <c r="E3" s="6" t="s">
        <v>116</v>
      </c>
      <c r="F3" s="6" t="s">
        <v>117</v>
      </c>
      <c r="G3" s="6" t="s">
        <v>118</v>
      </c>
      <c r="H3" s="6" t="s">
        <v>119</v>
      </c>
    </row>
    <row r="4" spans="1:8" ht="39" hidden="1" customHeight="1" x14ac:dyDescent="0.3">
      <c r="A4" s="25" t="s">
        <v>120</v>
      </c>
      <c r="B4" s="26" t="s">
        <v>105</v>
      </c>
      <c r="C4" s="27">
        <v>2.0405188747995999</v>
      </c>
      <c r="D4" s="27">
        <v>25.632087662364999</v>
      </c>
      <c r="E4" s="26">
        <v>0.4</v>
      </c>
      <c r="F4" s="26"/>
      <c r="G4" s="27">
        <v>52.302758675573997</v>
      </c>
      <c r="H4" s="28"/>
    </row>
    <row r="5" spans="1:8" ht="39" customHeight="1" x14ac:dyDescent="0.3">
      <c r="A5" s="25" t="s">
        <v>121</v>
      </c>
      <c r="B5" s="26" t="s">
        <v>105</v>
      </c>
      <c r="C5" s="27">
        <v>23</v>
      </c>
      <c r="D5" s="27">
        <v>19.447555803385999</v>
      </c>
      <c r="E5" s="26">
        <v>0.4</v>
      </c>
      <c r="F5" s="25" t="s">
        <v>121</v>
      </c>
      <c r="G5" s="27">
        <f>359.98244964728+134.18154557544</f>
        <v>494.16399522272002</v>
      </c>
      <c r="H5" s="28" t="s">
        <v>140</v>
      </c>
    </row>
    <row r="6" spans="1:8" ht="39" hidden="1" customHeight="1" x14ac:dyDescent="0.3">
      <c r="A6" s="25" t="s">
        <v>122</v>
      </c>
      <c r="B6" s="26" t="s">
        <v>105</v>
      </c>
      <c r="C6" s="27">
        <v>1.6761405042997</v>
      </c>
      <c r="D6" s="27">
        <v>80.053876886355994</v>
      </c>
      <c r="E6" s="26">
        <v>0.4</v>
      </c>
      <c r="F6" s="25" t="s">
        <v>122</v>
      </c>
      <c r="G6" s="27">
        <v>134.18154557544</v>
      </c>
      <c r="H6" s="28"/>
    </row>
    <row r="7" spans="1:8" ht="39" customHeight="1" x14ac:dyDescent="0.3">
      <c r="A7" s="25" t="s">
        <v>123</v>
      </c>
      <c r="B7" s="26" t="s">
        <v>104</v>
      </c>
      <c r="C7" s="27">
        <v>0.55188747995918996</v>
      </c>
      <c r="D7" s="27">
        <v>881.09974599531995</v>
      </c>
      <c r="E7" s="26">
        <v>0.4</v>
      </c>
      <c r="F7" s="25" t="s">
        <v>123</v>
      </c>
      <c r="G7" s="27">
        <v>486.26791841004001</v>
      </c>
      <c r="H7" s="28" t="s">
        <v>141</v>
      </c>
    </row>
    <row r="8" spans="1:8" ht="39" hidden="1" customHeight="1" x14ac:dyDescent="0.3">
      <c r="A8" s="25" t="s">
        <v>124</v>
      </c>
      <c r="B8" s="26" t="s">
        <v>105</v>
      </c>
      <c r="C8" s="27">
        <v>17.125783413497</v>
      </c>
      <c r="D8" s="27">
        <v>19.225895489928</v>
      </c>
      <c r="E8" s="26">
        <v>0.4</v>
      </c>
      <c r="F8" s="26"/>
      <c r="G8" s="27">
        <v>329.25852209102999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107-02-01</vt:lpstr>
      <vt:lpstr>ОСР 107-07-01</vt:lpstr>
      <vt:lpstr>ОСР 12-01</vt:lpstr>
      <vt:lpstr>ОСР 107-02-01(1)</vt:lpstr>
      <vt:lpstr>ОСР 107-07-01(1)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2025-11-18T08:54:55Z</dcterms:modified>
</cp:coreProperties>
</file>